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2_Monthly Web Reports\"/>
    </mc:Choice>
  </mc:AlternateContent>
  <xr:revisionPtr revIDLastSave="0" documentId="13_ncr:1_{93DCEBF9-109C-41AD-9F90-696B04B5953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Y 24-25" sheetId="10" r:id="rId1"/>
    <sheet name="FY 23-24" sheetId="9" r:id="rId2"/>
    <sheet name="FY 22-23" sheetId="8" r:id="rId3"/>
    <sheet name="FY 21-22" sheetId="7" r:id="rId4"/>
  </sheets>
  <definedNames>
    <definedName name="_xlnm.Print_Area" localSheetId="3">'FY 21-22'!$A$1:$I$38</definedName>
    <definedName name="_xlnm.Print_Area" localSheetId="2">'FY 22-23'!$A$1:$I$38</definedName>
    <definedName name="_xlnm.Print_Area" localSheetId="1">'FY 23-24'!$A$1:$H$38</definedName>
    <definedName name="_xlnm.Print_Area" localSheetId="0">'FY 24-25'!$A$1:$H$38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0" l="1"/>
  <c r="H15" i="10"/>
  <c r="F16" i="10"/>
  <c r="H16" i="10"/>
  <c r="F17" i="10"/>
  <c r="H17" i="10"/>
  <c r="F18" i="10"/>
  <c r="H18" i="10"/>
  <c r="F19" i="10"/>
  <c r="H19" i="10"/>
  <c r="F20" i="10"/>
  <c r="H20" i="10"/>
  <c r="F21" i="10"/>
  <c r="H21" i="10"/>
  <c r="F22" i="10"/>
  <c r="H22" i="10"/>
  <c r="F23" i="10"/>
  <c r="H23" i="10"/>
  <c r="F24" i="10"/>
  <c r="H24" i="10"/>
  <c r="F25" i="10"/>
  <c r="H25" i="10"/>
  <c r="H14" i="10"/>
  <c r="F14" i="10"/>
  <c r="G26" i="10"/>
  <c r="D26" i="10"/>
  <c r="C26" i="10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H15" i="9"/>
  <c r="H16" i="9"/>
  <c r="H17" i="9"/>
  <c r="H18" i="9"/>
  <c r="H19" i="9"/>
  <c r="H20" i="9"/>
  <c r="H21" i="9"/>
  <c r="H22" i="9"/>
  <c r="H23" i="9"/>
  <c r="H24" i="9"/>
  <c r="H25" i="9"/>
  <c r="H14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G26" i="9"/>
  <c r="D26" i="9"/>
  <c r="C26" i="9"/>
  <c r="F25" i="9"/>
  <c r="F24" i="9"/>
  <c r="F23" i="9"/>
  <c r="F22" i="9"/>
  <c r="F21" i="9"/>
  <c r="F20" i="9"/>
  <c r="F19" i="9"/>
  <c r="F18" i="9"/>
  <c r="F17" i="9"/>
  <c r="F16" i="9"/>
  <c r="F15" i="9"/>
  <c r="F14" i="9"/>
  <c r="H26" i="8"/>
  <c r="G26" i="8"/>
  <c r="D26" i="8"/>
  <c r="C26" i="8"/>
  <c r="I25" i="8"/>
  <c r="F25" i="8"/>
  <c r="I24" i="8"/>
  <c r="F24" i="8"/>
  <c r="I23" i="8"/>
  <c r="F23" i="8"/>
  <c r="I22" i="8"/>
  <c r="F22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F23" i="7"/>
  <c r="I23" i="7"/>
  <c r="H26" i="10" l="1"/>
  <c r="F26" i="10"/>
  <c r="F26" i="9"/>
  <c r="H26" i="9"/>
  <c r="F26" i="8"/>
  <c r="I26" i="8"/>
  <c r="I24" i="7"/>
  <c r="I25" i="7"/>
  <c r="I14" i="7"/>
  <c r="I15" i="7"/>
  <c r="I16" i="7"/>
  <c r="I17" i="7"/>
  <c r="I18" i="7"/>
  <c r="I19" i="7"/>
  <c r="I20" i="7"/>
  <c r="I21" i="7"/>
  <c r="I22" i="7"/>
  <c r="F24" i="7"/>
  <c r="F25" i="7"/>
  <c r="F14" i="7"/>
  <c r="F15" i="7"/>
  <c r="F16" i="7"/>
  <c r="F17" i="7"/>
  <c r="F18" i="7"/>
  <c r="F19" i="7"/>
  <c r="F20" i="7"/>
  <c r="F21" i="7"/>
  <c r="F22" i="7"/>
  <c r="H26" i="7"/>
  <c r="G26" i="7"/>
  <c r="F26" i="7" l="1"/>
  <c r="I26" i="7"/>
  <c r="C26" i="7"/>
  <c r="D26" i="7" l="1"/>
</calcChain>
</file>

<file path=xl/sharedStrings.xml><?xml version="1.0" encoding="utf-8"?>
<sst xmlns="http://schemas.openxmlformats.org/spreadsheetml/2006/main" count="92" uniqueCount="29">
  <si>
    <t>Month</t>
  </si>
  <si>
    <t>GGR</t>
  </si>
  <si>
    <t>Total</t>
  </si>
  <si>
    <t>Prior Period</t>
  </si>
  <si>
    <t>Net Revenue</t>
  </si>
  <si>
    <t>Unclaimed</t>
  </si>
  <si>
    <t>Adjustments</t>
  </si>
  <si>
    <t>Funds</t>
  </si>
  <si>
    <t>Fines &amp; Penalties</t>
  </si>
  <si>
    <t>Notes:</t>
  </si>
  <si>
    <t>Handle</t>
  </si>
  <si>
    <t>Wagering</t>
  </si>
  <si>
    <t>Mobile Sports</t>
  </si>
  <si>
    <t>Mobile Sports Wagering</t>
  </si>
  <si>
    <t xml:space="preserve">Mobile Sports </t>
  </si>
  <si>
    <t>to Platform Provider</t>
  </si>
  <si>
    <t>to Education</t>
  </si>
  <si>
    <t>Total Mobile Sports Wagering Gross Gaming Revenue (GGR) and Taxes - Fiscal Year 2021/2022</t>
  </si>
  <si>
    <t>1) Sports wagering gross gaming revenue is reported on a cash basis in New York State. Wagers on future events are taxed as current
 revenue and payouts for winning wagers are recognized in the period redeemed.</t>
  </si>
  <si>
    <t>2) For FY 21-22, 1% of Net Revenue to Education shall be distributed for problem gambling education and treatment purposes.</t>
  </si>
  <si>
    <t>Report compiled by the New York State Gaming Commission based on data provided by Wynn Interactive</t>
  </si>
  <si>
    <t>3) For FY 21-22, 1% of Net Revenue to Education shall be distributed for a youth sports activities and education grant program for the
 purpose of providing annual awards to sports programs for underserved youth.</t>
  </si>
  <si>
    <t>Total Mobile Sports Wagering Gross Gaming Revenue (GGR) and Taxes - Fiscal Year 2022/2023</t>
  </si>
  <si>
    <t>2) $6 Million of Net Revenue to Education shall be distributed for problem gambling education and treatment purposes.</t>
  </si>
  <si>
    <t>3) $5 Million of Net Revenue to Education shall be distributed for a youth sports activities and education grant program for the
 purpose of providing annual awards to sports programs for underserved youth.</t>
  </si>
  <si>
    <t>Total Mobile Sports Wagering Gross Gaming Revenue (GGR) and Taxes - Fiscal Year 2023/2024</t>
  </si>
  <si>
    <t>1) Sports wagering gross gaming revenue is reported on a cash basis in New York State. Wagers on future events are taxed as current revenue and payouts for winning wagers are recognized in the period redeemed.</t>
  </si>
  <si>
    <t>3) $5 Million of Net Revenue to Education shall be distributed for a youth sports activities and education grant program for the purpose of providing annual awards to sports programs for underserved youth.</t>
  </si>
  <si>
    <t>Total Mobile Sports Wagering Gross Gaming Revenue (GGR) and Taxes - Fiscal Year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</si>
</sst>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;;;"/>
    <numFmt numFmtId="166" formatCode="0.00%_);[Red]\(0.00%\)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center"/>
    </xf>
    <xf numFmtId="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6" fontId="9" fillId="0" borderId="3" xfId="0" applyNumberFormat="1" applyFont="1" applyBorder="1" applyAlignment="1">
      <alignment horizontal="center"/>
    </xf>
    <xf numFmtId="5" fontId="0" fillId="0" borderId="0" xfId="0" applyNumberFormat="1" applyAlignment="1"/>
    <xf numFmtId="6" fontId="0" fillId="0" borderId="0" xfId="0" applyNumberFormat="1" applyAlignment="1"/>
    <xf numFmtId="5" fontId="0" fillId="0" borderId="0" xfId="0" applyNumberFormat="1" applyFill="1" applyAlignment="1"/>
    <xf numFmtId="38" fontId="0" fillId="0" borderId="0" xfId="0" applyNumberFormat="1" applyAlignment="1"/>
    <xf numFmtId="0" fontId="0" fillId="0" borderId="0" xfId="0" applyAlignment="1"/>
    <xf numFmtId="5" fontId="0" fillId="0" borderId="4" xfId="0" applyNumberFormat="1" applyBorder="1" applyAlignment="1"/>
    <xf numFmtId="5" fontId="0" fillId="0" borderId="0" xfId="0" applyNumberFormat="1" applyFill="1" applyBorder="1" applyAlignment="1"/>
    <xf numFmtId="5" fontId="0" fillId="0" borderId="0" xfId="0" applyNumberFormat="1" applyBorder="1" applyAlignment="1"/>
    <xf numFmtId="6" fontId="0" fillId="0" borderId="0" xfId="0" applyNumberFormat="1" applyBorder="1" applyAlignment="1"/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/>
    <xf numFmtId="166" fontId="0" fillId="0" borderId="0" xfId="0" applyNumberFormat="1" applyAlignment="1"/>
    <xf numFmtId="166" fontId="0" fillId="2" borderId="0" xfId="0" applyNumberFormat="1" applyFill="1" applyAlignment="1"/>
    <xf numFmtId="166" fontId="0" fillId="0" borderId="0" xfId="0" applyNumberFormat="1" applyFill="1" applyAlignment="1"/>
    <xf numFmtId="166" fontId="9" fillId="0" borderId="0" xfId="0" applyNumberFormat="1" applyFont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38" fontId="0" fillId="2" borderId="0" xfId="0" applyNumberFormat="1" applyFill="1" applyAlignment="1"/>
    <xf numFmtId="165" fontId="0" fillId="0" borderId="0" xfId="0" applyNumberFormat="1" applyBorder="1" applyAlignment="1"/>
    <xf numFmtId="6" fontId="0" fillId="0" borderId="4" xfId="0" applyNumberFormat="1" applyBorder="1" applyAlignment="1"/>
    <xf numFmtId="8" fontId="0" fillId="2" borderId="0" xfId="0" applyNumberFormat="1" applyFill="1" applyAlignment="1"/>
    <xf numFmtId="166" fontId="10" fillId="0" borderId="0" xfId="0" applyNumberFormat="1" applyFont="1" applyAlignment="1">
      <alignment horizontal="left"/>
    </xf>
    <xf numFmtId="166" fontId="0" fillId="0" borderId="0" xfId="0" applyNumberFormat="1" applyFill="1" applyBorder="1" applyAlignment="1"/>
    <xf numFmtId="8" fontId="0" fillId="0" borderId="0" xfId="0" applyNumberFormat="1" applyFill="1" applyBorder="1" applyAlignment="1"/>
    <xf numFmtId="8" fontId="0" fillId="0" borderId="0" xfId="0" applyNumberFormat="1" applyFill="1" applyAlignment="1"/>
    <xf numFmtId="166" fontId="11" fillId="0" borderId="0" xfId="0" applyNumberFormat="1" applyFont="1" applyFill="1" applyAlignment="1">
      <alignment horizontal="left" wrapText="1"/>
    </xf>
    <xf numFmtId="166" fontId="11" fillId="0" borderId="0" xfId="0" applyNumberFormat="1" applyFont="1" applyAlignment="1">
      <alignment horizontal="left"/>
    </xf>
    <xf numFmtId="166" fontId="11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center" wrapText="1"/>
    </xf>
    <xf numFmtId="6" fontId="0" fillId="2" borderId="0" xfId="0" applyNumberFormat="1" applyFill="1" applyAlignment="1">
      <alignment wrapText="1"/>
    </xf>
    <xf numFmtId="38" fontId="0" fillId="2" borderId="0" xfId="0" applyNumberFormat="1" applyFill="1" applyAlignment="1">
      <alignment wrapText="1"/>
    </xf>
    <xf numFmtId="6" fontId="0" fillId="2" borderId="0" xfId="0" applyNumberFormat="1" applyFill="1" applyAlignment="1"/>
    <xf numFmtId="164" fontId="0" fillId="2" borderId="0" xfId="0" applyNumberFormat="1" applyFill="1" applyAlignment="1">
      <alignment horizontal="center"/>
    </xf>
    <xf numFmtId="0" fontId="12" fillId="0" borderId="0" xfId="0" applyFont="1"/>
    <xf numFmtId="166" fontId="0" fillId="0" borderId="0" xfId="0" applyNumberFormat="1" applyBorder="1" applyAlignment="1">
      <alignment horizontal="center"/>
    </xf>
    <xf numFmtId="6" fontId="1" fillId="0" borderId="0" xfId="0" applyNumberFormat="1" applyFont="1" applyAlignment="1"/>
    <xf numFmtId="6" fontId="2" fillId="0" borderId="0" xfId="0" applyNumberFormat="1" applyFont="1" applyAlignment="1"/>
    <xf numFmtId="6" fontId="4" fillId="0" borderId="0" xfId="1" applyNumberFormat="1" applyFont="1" applyFill="1" applyAlignment="1" applyProtection="1"/>
    <xf numFmtId="6" fontId="5" fillId="0" borderId="0" xfId="0" applyNumberFormat="1" applyFont="1" applyFill="1" applyAlignment="1"/>
    <xf numFmtId="166" fontId="11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6" fontId="0" fillId="0" borderId="0" xfId="0" applyNumberFormat="1"/>
    <xf numFmtId="166" fontId="0" fillId="0" borderId="0" xfId="0" applyNumberFormat="1"/>
    <xf numFmtId="166" fontId="0" fillId="2" borderId="0" xfId="0" applyNumberFormat="1" applyFill="1"/>
    <xf numFmtId="38" fontId="0" fillId="0" borderId="0" xfId="0" applyNumberFormat="1"/>
    <xf numFmtId="8" fontId="0" fillId="0" borderId="0" xfId="0" applyNumberFormat="1"/>
    <xf numFmtId="166" fontId="11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5" fontId="0" fillId="0" borderId="0" xfId="0" applyNumberFormat="1"/>
    <xf numFmtId="6" fontId="7" fillId="0" borderId="5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6" fontId="11" fillId="0" borderId="0" xfId="0" applyNumberFormat="1" applyFont="1" applyAlignment="1">
      <alignment horizontal="left" wrapText="1"/>
    </xf>
    <xf numFmtId="6" fontId="1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6" fontId="3" fillId="0" borderId="0" xfId="1" applyNumberFormat="1" applyFill="1" applyAlignment="1" applyProtection="1">
      <alignment horizontal="center"/>
    </xf>
    <xf numFmtId="6" fontId="5" fillId="0" borderId="0" xfId="0" applyNumberFormat="1" applyFont="1" applyFill="1" applyAlignment="1">
      <alignment horizontal="center"/>
    </xf>
    <xf numFmtId="164" fontId="6" fillId="3" borderId="6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3</xdr:col>
      <xdr:colOff>187960</xdr:colOff>
      <xdr:row>5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91ECE1-A7AA-4FAD-A56F-163E5BF487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1864360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3</xdr:col>
      <xdr:colOff>187960</xdr:colOff>
      <xdr:row>5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CADE52-7B8F-4A27-A694-486E1B0A915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1864360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3</xdr:col>
      <xdr:colOff>187960</xdr:colOff>
      <xdr:row>5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38BC3F-7488-42F3-9204-1203FE3785C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1864360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3</xdr:col>
      <xdr:colOff>187960</xdr:colOff>
      <xdr:row>5</xdr:row>
      <xdr:rowOff>63500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7A5B49A-A53B-4DBF-AC5E-8D34D9DF301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1864360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54419-F085-4444-91FD-A045113761F2}">
  <dimension ref="A1:W43"/>
  <sheetViews>
    <sheetView tabSelected="1" zoomScaleNormal="100" workbookViewId="0">
      <selection activeCell="G18" sqref="G18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6" width="17.5703125" style="51" bestFit="1" customWidth="1"/>
    <col min="7" max="7" width="15.5703125" style="51" customWidth="1"/>
    <col min="8" max="8" width="15" style="51" customWidth="1"/>
    <col min="9" max="9" width="15.140625" style="37" bestFit="1" customWidth="1"/>
    <col min="10" max="10" width="12.140625" style="51" bestFit="1" customWidth="1"/>
    <col min="11" max="11" width="11.7109375" style="51" customWidth="1"/>
    <col min="12" max="12" width="17.7109375" style="51" customWidth="1"/>
    <col min="13" max="13" width="11.5703125" style="51" customWidth="1"/>
    <col min="14" max="14" width="12.42578125" style="51" customWidth="1"/>
    <col min="15" max="15" width="3.42578125" style="51" customWidth="1"/>
    <col min="16" max="16" width="15" style="51" customWidth="1"/>
    <col min="17" max="17" width="12.140625" style="51" customWidth="1"/>
    <col min="18" max="18" width="3.42578125" style="51" customWidth="1"/>
    <col min="19" max="19" width="13.5703125" style="51" customWidth="1"/>
    <col min="20" max="20" width="13.42578125" style="1" customWidth="1"/>
    <col min="21" max="21" width="3.42578125" style="1" customWidth="1"/>
    <col min="22" max="22" width="14.42578125" style="1" customWidth="1"/>
    <col min="23" max="23" width="15" style="1" customWidth="1"/>
    <col min="24" max="259" width="9.14062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9.14062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9.14062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9.14062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9.14062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9.14062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9.14062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9.14062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9.14062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9.14062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9.14062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9.14062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9.14062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9.14062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9.14062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9.14062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9.14062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9.14062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9.14062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9.14062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9.14062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9.14062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9.14062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9.14062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9.14062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9.14062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9.14062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9.14062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9.14062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9.14062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9.14062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9.14062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9.14062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9.14062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9.14062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9.14062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9.14062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9.14062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9.14062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9.14062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9.14062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9.14062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9.14062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9.14062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9.14062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9.14062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9.14062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9.14062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9.14062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9.14062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9.14062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9.14062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9.14062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9.14062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9.14062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9.14062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9.14062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9.14062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9.14062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9.14062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9.14062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9.14062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9.14062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9.140625" style="1"/>
  </cols>
  <sheetData>
    <row r="1" spans="1:22" ht="18" x14ac:dyDescent="0.25">
      <c r="A1" s="73"/>
      <c r="B1" s="73"/>
      <c r="C1" s="73"/>
      <c r="D1" s="73"/>
      <c r="E1" s="73"/>
      <c r="F1" s="73"/>
      <c r="G1" s="73"/>
      <c r="H1" s="73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.75" x14ac:dyDescent="0.25">
      <c r="A2" s="74"/>
      <c r="B2" s="74"/>
      <c r="C2" s="74"/>
      <c r="D2" s="74"/>
      <c r="E2" s="74"/>
      <c r="F2" s="74"/>
      <c r="G2" s="74"/>
      <c r="H2" s="74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2" customFormat="1" ht="15.75" x14ac:dyDescent="0.25">
      <c r="A3" s="74"/>
      <c r="B3" s="74"/>
      <c r="C3" s="74"/>
      <c r="D3" s="74"/>
      <c r="E3" s="74"/>
      <c r="F3" s="74"/>
      <c r="G3" s="74"/>
      <c r="H3" s="74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2" customFormat="1" ht="14.25" customHeight="1" x14ac:dyDescent="0.25">
      <c r="A4" s="75"/>
      <c r="B4" s="75"/>
      <c r="C4" s="75"/>
      <c r="D4" s="75"/>
      <c r="E4" s="75"/>
      <c r="F4" s="75"/>
      <c r="G4" s="75"/>
      <c r="H4" s="75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2" customFormat="1" x14ac:dyDescent="0.25">
      <c r="A5" s="76"/>
      <c r="B5" s="76"/>
      <c r="C5" s="76"/>
      <c r="D5" s="76"/>
      <c r="E5" s="76"/>
      <c r="F5" s="76"/>
      <c r="G5" s="76"/>
      <c r="H5" s="76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4"/>
      <c r="U7" s="4"/>
      <c r="V7" s="4"/>
    </row>
    <row r="8" spans="1:22" s="9" customFormat="1" ht="14.25" customHeight="1" x14ac:dyDescent="0.25">
      <c r="A8" s="70" t="s">
        <v>28</v>
      </c>
      <c r="B8" s="71"/>
      <c r="C8" s="71"/>
      <c r="D8" s="71"/>
      <c r="E8" s="71"/>
      <c r="F8" s="71"/>
      <c r="G8" s="71"/>
      <c r="H8" s="7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1" customFormat="1" x14ac:dyDescent="0.25">
      <c r="A10" s="10"/>
      <c r="B10" s="10"/>
      <c r="C10" s="69" t="s">
        <v>13</v>
      </c>
      <c r="D10" s="69"/>
      <c r="E10" s="69"/>
      <c r="F10" s="69"/>
      <c r="G10" s="69"/>
      <c r="H10" s="6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 t="s">
        <v>3</v>
      </c>
      <c r="H11" s="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6</v>
      </c>
      <c r="H12" s="13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8</v>
      </c>
      <c r="H13" s="20" t="s">
        <v>16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5">
        <v>45383</v>
      </c>
      <c r="B14" s="5"/>
      <c r="C14" s="22">
        <v>1887407.3</v>
      </c>
      <c r="D14" s="21">
        <v>85070.160000000309</v>
      </c>
      <c r="E14" s="21"/>
      <c r="F14" s="68">
        <f>IF(D14&gt;0,D14*0.49," ")</f>
        <v>41684.378400000154</v>
      </c>
      <c r="G14" s="68">
        <v>0</v>
      </c>
      <c r="H14" s="68">
        <f>IF(D14&gt;0,D14*0.51+G14," ")</f>
        <v>43385.781600000155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5">
      <c r="A15" s="5">
        <f>+A14+31</f>
        <v>45414</v>
      </c>
      <c r="B15" s="5"/>
      <c r="C15" s="22">
        <v>1924147.3199999998</v>
      </c>
      <c r="D15" s="21">
        <v>73927.690000000235</v>
      </c>
      <c r="E15" s="21"/>
      <c r="F15" s="68">
        <f t="shared" ref="F15:F25" si="0">IF(D15&gt;0,D15*0.49," ")</f>
        <v>36224.568100000113</v>
      </c>
      <c r="G15" s="68">
        <v>0</v>
      </c>
      <c r="H15" s="68">
        <f t="shared" ref="H15:H25" si="1">IF(D15&gt;0,D15*0.51+G15," ")</f>
        <v>37703.121900000122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5">
      <c r="A16" s="5">
        <f t="shared" ref="A16:A25" si="2">+A15+31</f>
        <v>45445</v>
      </c>
      <c r="B16" s="5"/>
      <c r="C16" s="22">
        <v>1517916.4899999998</v>
      </c>
      <c r="D16" s="21">
        <v>66665.110000000292</v>
      </c>
      <c r="E16" s="21"/>
      <c r="F16" s="68">
        <f t="shared" si="0"/>
        <v>32665.903900000143</v>
      </c>
      <c r="G16" s="68">
        <v>0</v>
      </c>
      <c r="H16" s="68">
        <f t="shared" si="1"/>
        <v>33999.206100000149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3" x14ac:dyDescent="0.25">
      <c r="A17" s="5">
        <f t="shared" si="2"/>
        <v>45476</v>
      </c>
      <c r="B17" s="5"/>
      <c r="C17" s="22">
        <v>936925.50000000012</v>
      </c>
      <c r="D17" s="21">
        <v>51221.590000000127</v>
      </c>
      <c r="E17" s="21"/>
      <c r="F17" s="68">
        <f t="shared" si="0"/>
        <v>25098.579100000061</v>
      </c>
      <c r="G17" s="68">
        <v>0</v>
      </c>
      <c r="H17" s="68">
        <f t="shared" si="1"/>
        <v>26123.010900000067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3" x14ac:dyDescent="0.25">
      <c r="A18" s="5">
        <f t="shared" si="2"/>
        <v>45507</v>
      </c>
      <c r="B18" s="5"/>
      <c r="C18" s="22"/>
      <c r="D18" s="21"/>
      <c r="E18" s="21"/>
      <c r="F18" s="68" t="str">
        <f t="shared" si="0"/>
        <v xml:space="preserve"> </v>
      </c>
      <c r="G18" s="68"/>
      <c r="H18" s="68" t="str">
        <f t="shared" si="1"/>
        <v xml:space="preserve"> 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3" x14ac:dyDescent="0.25">
      <c r="A19" s="5">
        <f t="shared" si="2"/>
        <v>45538</v>
      </c>
      <c r="B19" s="5"/>
      <c r="C19" s="22"/>
      <c r="D19" s="21"/>
      <c r="E19" s="21"/>
      <c r="F19" s="68" t="str">
        <f t="shared" si="0"/>
        <v xml:space="preserve"> </v>
      </c>
      <c r="G19" s="68"/>
      <c r="H19" s="68" t="str">
        <f t="shared" si="1"/>
        <v xml:space="preserve"> 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3" x14ac:dyDescent="0.25">
      <c r="A20" s="5">
        <f t="shared" si="2"/>
        <v>45569</v>
      </c>
      <c r="B20" s="5"/>
      <c r="C20" s="22"/>
      <c r="D20" s="21"/>
      <c r="E20" s="21"/>
      <c r="F20" s="68" t="str">
        <f t="shared" si="0"/>
        <v xml:space="preserve"> </v>
      </c>
      <c r="G20" s="68"/>
      <c r="H20" s="68" t="str">
        <f t="shared" si="1"/>
        <v xml:space="preserve"> 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3" x14ac:dyDescent="0.25">
      <c r="A21" s="5">
        <f t="shared" si="2"/>
        <v>45600</v>
      </c>
      <c r="B21" s="5"/>
      <c r="C21" s="22"/>
      <c r="D21" s="21"/>
      <c r="E21" s="21"/>
      <c r="F21" s="68" t="str">
        <f t="shared" si="0"/>
        <v xml:space="preserve"> </v>
      </c>
      <c r="G21" s="68"/>
      <c r="H21" s="68" t="str">
        <f t="shared" si="1"/>
        <v xml:space="preserve"> 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3" x14ac:dyDescent="0.25">
      <c r="A22" s="5">
        <f t="shared" si="2"/>
        <v>45631</v>
      </c>
      <c r="B22" s="5"/>
      <c r="C22" s="22"/>
      <c r="D22" s="21"/>
      <c r="E22" s="21"/>
      <c r="F22" s="68" t="str">
        <f t="shared" si="0"/>
        <v xml:space="preserve"> </v>
      </c>
      <c r="G22" s="68"/>
      <c r="H22" s="68" t="str">
        <f t="shared" si="1"/>
        <v xml:space="preserve"> 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3" x14ac:dyDescent="0.25">
      <c r="A23" s="5">
        <f t="shared" si="2"/>
        <v>45662</v>
      </c>
      <c r="B23" s="5"/>
      <c r="C23" s="22"/>
      <c r="D23" s="21"/>
      <c r="E23" s="21"/>
      <c r="F23" s="68" t="str">
        <f t="shared" si="0"/>
        <v xml:space="preserve"> </v>
      </c>
      <c r="G23" s="68"/>
      <c r="H23" s="68" t="str">
        <f t="shared" si="1"/>
        <v xml:space="preserve"> 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3" x14ac:dyDescent="0.25">
      <c r="A24" s="5">
        <f t="shared" si="2"/>
        <v>45693</v>
      </c>
      <c r="B24" s="5"/>
      <c r="C24" s="22"/>
      <c r="D24" s="21"/>
      <c r="E24" s="21"/>
      <c r="F24" s="68" t="str">
        <f t="shared" si="0"/>
        <v xml:space="preserve"> </v>
      </c>
      <c r="G24" s="68"/>
      <c r="H24" s="68" t="str">
        <f t="shared" si="1"/>
        <v xml:space="preserve"> 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3" x14ac:dyDescent="0.25">
      <c r="A25" s="5">
        <f t="shared" si="2"/>
        <v>45724</v>
      </c>
      <c r="B25" s="5"/>
      <c r="C25" s="22"/>
      <c r="D25" s="21"/>
      <c r="E25" s="21"/>
      <c r="F25" s="68" t="str">
        <f t="shared" si="0"/>
        <v xml:space="preserve"> </v>
      </c>
      <c r="G25" s="68"/>
      <c r="H25" s="68" t="str">
        <f t="shared" si="1"/>
        <v xml:space="preserve"> 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3" ht="15.75" thickBot="1" x14ac:dyDescent="0.3">
      <c r="A26" s="5" t="s">
        <v>2</v>
      </c>
      <c r="B26" s="5"/>
      <c r="C26" s="26">
        <f>SUM(C14:C25)</f>
        <v>6266396.6099999994</v>
      </c>
      <c r="D26" s="26">
        <f>SUM(D14:D25)</f>
        <v>276884.55000000098</v>
      </c>
      <c r="E26" s="28"/>
      <c r="F26" s="39">
        <f>SUM(F14:F25)</f>
        <v>135673.42950000046</v>
      </c>
      <c r="G26" s="26">
        <f>SUM(G14:G25)</f>
        <v>0</v>
      </c>
      <c r="H26" s="39">
        <f>SUM(H14:H25)</f>
        <v>141211.12050000048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3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3" s="33" customFormat="1" x14ac:dyDescent="0.25">
      <c r="A28" s="30"/>
      <c r="B28" s="30"/>
      <c r="C28" s="31"/>
      <c r="D28" s="31"/>
      <c r="E28" s="32"/>
      <c r="F28" s="32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3"/>
    </row>
    <row r="29" spans="1:23" s="33" customFormat="1" x14ac:dyDescent="0.25">
      <c r="A29" s="70"/>
      <c r="B29" s="71"/>
      <c r="C29" s="71"/>
      <c r="D29" s="71"/>
      <c r="E29" s="71"/>
      <c r="F29" s="71"/>
      <c r="G29" s="71"/>
      <c r="H29" s="71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31"/>
    </row>
    <row r="30" spans="1:23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33" customFormat="1" x14ac:dyDescent="0.25">
      <c r="A31" s="54"/>
      <c r="B31" s="54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8"/>
      <c r="W31" s="40"/>
    </row>
    <row r="32" spans="1:23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8"/>
      <c r="W32" s="40"/>
    </row>
    <row r="33" spans="1:23" s="33" customFormat="1" ht="27" customHeight="1" x14ac:dyDescent="0.25">
      <c r="A33" s="72" t="s">
        <v>26</v>
      </c>
      <c r="B33" s="72"/>
      <c r="C33" s="72"/>
      <c r="D33" s="72"/>
      <c r="E33" s="72"/>
      <c r="F33" s="72"/>
      <c r="G33" s="72"/>
      <c r="H33" s="7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34"/>
      <c r="U33" s="34"/>
      <c r="V33" s="34"/>
      <c r="W33" s="40"/>
    </row>
    <row r="34" spans="1:23" s="63" customFormat="1" x14ac:dyDescent="0.25">
      <c r="A34" s="46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61"/>
      <c r="O34" s="61"/>
      <c r="P34" s="61"/>
      <c r="Q34" s="62"/>
      <c r="R34" s="62"/>
      <c r="S34" s="62"/>
      <c r="T34" s="62"/>
      <c r="U34" s="62"/>
      <c r="V34" s="62"/>
    </row>
    <row r="35" spans="1:23" s="63" customFormat="1" ht="27" customHeight="1" x14ac:dyDescent="0.25">
      <c r="A35" s="72" t="s">
        <v>27</v>
      </c>
      <c r="B35" s="72"/>
      <c r="C35" s="72"/>
      <c r="D35" s="72"/>
      <c r="E35" s="72"/>
      <c r="F35" s="72"/>
      <c r="G35" s="72"/>
      <c r="H35" s="72"/>
      <c r="I35" s="64"/>
      <c r="J35" s="61"/>
      <c r="K35" s="61"/>
      <c r="L35" s="61"/>
      <c r="M35" s="61"/>
      <c r="N35" s="61"/>
      <c r="O35" s="61"/>
      <c r="P35" s="61"/>
      <c r="Q35" s="65"/>
      <c r="R35" s="65"/>
      <c r="S35" s="65"/>
      <c r="T35" s="65"/>
      <c r="U35" s="65"/>
      <c r="V35" s="65"/>
    </row>
    <row r="36" spans="1:23" s="33" customFormat="1" ht="27" customHeight="1" x14ac:dyDescent="0.25">
      <c r="A36" s="67"/>
      <c r="B36" s="67"/>
      <c r="C36" s="67"/>
      <c r="D36" s="67"/>
      <c r="E36" s="67"/>
      <c r="F36" s="67"/>
      <c r="G36" s="67"/>
      <c r="H36" s="67"/>
      <c r="I36" s="24"/>
      <c r="J36" s="22"/>
      <c r="K36" s="22"/>
      <c r="L36" s="22"/>
      <c r="M36" s="22"/>
      <c r="N36" s="22"/>
      <c r="O36" s="22"/>
      <c r="P36" s="22"/>
      <c r="Q36" s="43"/>
      <c r="R36" s="43"/>
      <c r="S36" s="43"/>
      <c r="T36" s="44"/>
      <c r="U36" s="44"/>
      <c r="V36" s="44"/>
    </row>
    <row r="37" spans="1:23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4"/>
      <c r="J37" s="22"/>
      <c r="K37" s="22"/>
      <c r="L37" s="22"/>
      <c r="M37" s="22"/>
      <c r="N37" s="22"/>
      <c r="O37" s="22"/>
      <c r="P37" s="22"/>
      <c r="Q37" s="45"/>
      <c r="R37" s="45"/>
      <c r="S37" s="45"/>
      <c r="T37" s="45"/>
      <c r="U37" s="45"/>
      <c r="V37" s="45"/>
    </row>
    <row r="38" spans="1:23" ht="15" customHeight="1" x14ac:dyDescent="0.25">
      <c r="A38" s="46"/>
      <c r="B38" s="5"/>
      <c r="C38" s="22"/>
      <c r="D38" s="22"/>
      <c r="E38" s="22"/>
      <c r="F38" s="22"/>
      <c r="G38" s="22"/>
      <c r="H38" s="22"/>
      <c r="I38" s="2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5"/>
      <c r="U38" s="25"/>
      <c r="V38" s="25"/>
    </row>
    <row r="39" spans="1:23" x14ac:dyDescent="0.25">
      <c r="A39" s="1"/>
      <c r="B39" s="5"/>
      <c r="C39" s="22"/>
      <c r="D39" s="22"/>
      <c r="E39" s="22"/>
      <c r="F39" s="22"/>
      <c r="G39" s="22"/>
      <c r="H39" s="22"/>
      <c r="I39" s="2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5"/>
      <c r="U39" s="25"/>
      <c r="V39" s="25"/>
    </row>
    <row r="40" spans="1:23" x14ac:dyDescent="0.25">
      <c r="A40" s="47"/>
      <c r="B40" s="48"/>
      <c r="C40" s="49"/>
      <c r="D40" s="49"/>
      <c r="E40" s="49"/>
      <c r="F40" s="49"/>
      <c r="G40" s="49"/>
      <c r="H40" s="49"/>
      <c r="I40" s="50"/>
      <c r="J40" s="49"/>
      <c r="K40" s="49"/>
      <c r="L40" s="49"/>
      <c r="M40" s="49"/>
      <c r="N40" s="49"/>
      <c r="Q40" s="22"/>
      <c r="R40" s="22"/>
      <c r="S40" s="22"/>
      <c r="T40" s="25"/>
      <c r="U40" s="25"/>
      <c r="V40" s="25"/>
    </row>
    <row r="41" spans="1:23" x14ac:dyDescent="0.25">
      <c r="A41" s="1"/>
      <c r="Q41" s="22"/>
      <c r="R41" s="22"/>
      <c r="S41" s="22"/>
      <c r="T41" s="25"/>
      <c r="U41" s="25"/>
      <c r="V41" s="25"/>
    </row>
    <row r="42" spans="1:23" x14ac:dyDescent="0.25">
      <c r="Q42" s="22"/>
      <c r="R42" s="22"/>
      <c r="S42" s="22"/>
      <c r="T42" s="25"/>
      <c r="U42" s="25"/>
      <c r="V42" s="25"/>
    </row>
    <row r="43" spans="1:23" x14ac:dyDescent="0.25">
      <c r="Q43" s="22"/>
      <c r="R43" s="22"/>
      <c r="S43" s="22"/>
      <c r="T43" s="25"/>
      <c r="U43" s="25"/>
      <c r="V43" s="25"/>
    </row>
  </sheetData>
  <mergeCells count="10">
    <mergeCell ref="C10:H10"/>
    <mergeCell ref="A29:H29"/>
    <mergeCell ref="A33:H33"/>
    <mergeCell ref="A35:H35"/>
    <mergeCell ref="A1:H1"/>
    <mergeCell ref="A2:H2"/>
    <mergeCell ref="A3:H3"/>
    <mergeCell ref="A4:H4"/>
    <mergeCell ref="A5:H5"/>
    <mergeCell ref="A8:H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60CE6-59FB-4F1E-9B79-21E7C9ADFB1F}">
  <dimension ref="A1:W43"/>
  <sheetViews>
    <sheetView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6" width="17.5703125" style="51" bestFit="1" customWidth="1"/>
    <col min="7" max="7" width="15.5703125" style="51" customWidth="1"/>
    <col min="8" max="8" width="15" style="51" customWidth="1"/>
    <col min="9" max="9" width="15.140625" style="37" bestFit="1" customWidth="1"/>
    <col min="10" max="10" width="12.140625" style="51" bestFit="1" customWidth="1"/>
    <col min="11" max="11" width="11.7109375" style="51" customWidth="1"/>
    <col min="12" max="12" width="17.7109375" style="51" customWidth="1"/>
    <col min="13" max="13" width="11.5703125" style="51" customWidth="1"/>
    <col min="14" max="14" width="12.42578125" style="51" customWidth="1"/>
    <col min="15" max="15" width="3.42578125" style="51" customWidth="1"/>
    <col min="16" max="16" width="15" style="51" customWidth="1"/>
    <col min="17" max="17" width="12.140625" style="51" customWidth="1"/>
    <col min="18" max="18" width="3.42578125" style="51" customWidth="1"/>
    <col min="19" max="19" width="13.5703125" style="51" customWidth="1"/>
    <col min="20" max="20" width="13.42578125" style="1" customWidth="1"/>
    <col min="21" max="21" width="3.42578125" style="1" customWidth="1"/>
    <col min="22" max="22" width="14.42578125" style="1" customWidth="1"/>
    <col min="23" max="23" width="15" style="1" customWidth="1"/>
    <col min="24" max="259" width="9.14062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9.14062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9.14062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9.14062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9.14062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9.14062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9.14062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9.14062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9.14062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9.14062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9.14062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9.14062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9.14062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9.14062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9.14062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9.14062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9.14062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9.14062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9.14062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9.14062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9.14062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9.14062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9.14062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9.14062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9.14062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9.14062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9.14062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9.14062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9.14062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9.14062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9.14062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9.14062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9.14062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9.14062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9.14062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9.14062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9.14062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9.14062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9.14062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9.14062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9.14062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9.14062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9.14062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9.14062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9.14062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9.14062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9.14062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9.14062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9.14062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9.14062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9.14062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9.14062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9.14062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9.14062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9.14062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9.14062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9.14062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9.14062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9.14062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9.14062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9.14062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9.14062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9.14062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9.140625" style="1"/>
  </cols>
  <sheetData>
    <row r="1" spans="1:22" ht="18" x14ac:dyDescent="0.25">
      <c r="A1" s="73"/>
      <c r="B1" s="73"/>
      <c r="C1" s="73"/>
      <c r="D1" s="73"/>
      <c r="E1" s="73"/>
      <c r="F1" s="73"/>
      <c r="G1" s="73"/>
      <c r="H1" s="73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.75" x14ac:dyDescent="0.25">
      <c r="A2" s="74"/>
      <c r="B2" s="74"/>
      <c r="C2" s="74"/>
      <c r="D2" s="74"/>
      <c r="E2" s="74"/>
      <c r="F2" s="74"/>
      <c r="G2" s="74"/>
      <c r="H2" s="74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2" customFormat="1" ht="15.75" x14ac:dyDescent="0.25">
      <c r="A3" s="74"/>
      <c r="B3" s="74"/>
      <c r="C3" s="74"/>
      <c r="D3" s="74"/>
      <c r="E3" s="74"/>
      <c r="F3" s="74"/>
      <c r="G3" s="74"/>
      <c r="H3" s="74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2" customFormat="1" ht="14.25" customHeight="1" x14ac:dyDescent="0.25">
      <c r="A4" s="75"/>
      <c r="B4" s="75"/>
      <c r="C4" s="75"/>
      <c r="D4" s="75"/>
      <c r="E4" s="75"/>
      <c r="F4" s="75"/>
      <c r="G4" s="75"/>
      <c r="H4" s="75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2" customFormat="1" x14ac:dyDescent="0.25">
      <c r="A5" s="76"/>
      <c r="B5" s="76"/>
      <c r="C5" s="76"/>
      <c r="D5" s="76"/>
      <c r="E5" s="76"/>
      <c r="F5" s="76"/>
      <c r="G5" s="76"/>
      <c r="H5" s="76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4"/>
      <c r="U7" s="4"/>
      <c r="V7" s="4"/>
    </row>
    <row r="8" spans="1:22" s="9" customFormat="1" ht="14.25" customHeight="1" x14ac:dyDescent="0.25">
      <c r="A8" s="70" t="s">
        <v>25</v>
      </c>
      <c r="B8" s="71"/>
      <c r="C8" s="71"/>
      <c r="D8" s="71"/>
      <c r="E8" s="71"/>
      <c r="F8" s="71"/>
      <c r="G8" s="71"/>
      <c r="H8" s="7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1" customFormat="1" x14ac:dyDescent="0.25">
      <c r="A10" s="10"/>
      <c r="B10" s="10"/>
      <c r="C10" s="69" t="s">
        <v>13</v>
      </c>
      <c r="D10" s="69"/>
      <c r="E10" s="69"/>
      <c r="F10" s="69"/>
      <c r="G10" s="69"/>
      <c r="H10" s="6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 t="s">
        <v>3</v>
      </c>
      <c r="H11" s="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6</v>
      </c>
      <c r="H12" s="13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8</v>
      </c>
      <c r="H13" s="20" t="s">
        <v>16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5">
        <v>45017</v>
      </c>
      <c r="B14" s="5"/>
      <c r="C14" s="22">
        <v>9840140.9499999993</v>
      </c>
      <c r="D14" s="21">
        <v>465081.16999999876</v>
      </c>
      <c r="E14" s="21"/>
      <c r="F14" s="27">
        <f t="shared" ref="F14:F22" si="0">D14*0.49</f>
        <v>227889.77329999939</v>
      </c>
      <c r="G14" s="23"/>
      <c r="H14" s="27">
        <f>D14*0.51+G14</f>
        <v>237191.39669999937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5">
      <c r="A15" s="5">
        <f>+A14+31</f>
        <v>45048</v>
      </c>
      <c r="B15" s="5"/>
      <c r="C15" s="22">
        <v>7852252.4000000022</v>
      </c>
      <c r="D15" s="21">
        <v>461010.9099999998</v>
      </c>
      <c r="E15" s="21"/>
      <c r="F15" s="27">
        <f t="shared" si="0"/>
        <v>225895.3458999999</v>
      </c>
      <c r="G15" s="23"/>
      <c r="H15" s="27">
        <f t="shared" ref="H15:H25" si="1">D15*0.51+G15</f>
        <v>235115.5640999999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5">
      <c r="A16" s="5">
        <f t="shared" ref="A16:A25" si="2">+A15+31</f>
        <v>45079</v>
      </c>
      <c r="B16" s="5"/>
      <c r="C16" s="22">
        <v>6970826.7399999984</v>
      </c>
      <c r="D16" s="21">
        <v>476601.9799999994</v>
      </c>
      <c r="E16" s="21"/>
      <c r="F16" s="27">
        <f t="shared" si="0"/>
        <v>233534.97019999969</v>
      </c>
      <c r="G16" s="21"/>
      <c r="H16" s="27">
        <f t="shared" si="1"/>
        <v>243067.00979999971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3" x14ac:dyDescent="0.25">
      <c r="A17" s="5">
        <f t="shared" si="2"/>
        <v>45110</v>
      </c>
      <c r="B17" s="5"/>
      <c r="C17" s="22">
        <v>6712969.6700000009</v>
      </c>
      <c r="D17" s="21">
        <v>517872.4799999994</v>
      </c>
      <c r="E17" s="21"/>
      <c r="F17" s="27">
        <f t="shared" si="0"/>
        <v>253757.5151999997</v>
      </c>
      <c r="G17" s="21"/>
      <c r="H17" s="27">
        <f t="shared" si="1"/>
        <v>264114.96479999973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3" x14ac:dyDescent="0.25">
      <c r="A18" s="5">
        <f t="shared" si="2"/>
        <v>45141</v>
      </c>
      <c r="B18" s="5"/>
      <c r="C18" s="22">
        <v>8495712.959999999</v>
      </c>
      <c r="D18" s="21">
        <v>752703.6099999994</v>
      </c>
      <c r="E18" s="21"/>
      <c r="F18" s="27">
        <f t="shared" si="0"/>
        <v>368824.76889999968</v>
      </c>
      <c r="G18" s="21"/>
      <c r="H18" s="27">
        <f t="shared" si="1"/>
        <v>383878.84109999973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3" x14ac:dyDescent="0.25">
      <c r="A19" s="5">
        <f t="shared" si="2"/>
        <v>45172</v>
      </c>
      <c r="B19" s="5"/>
      <c r="C19" s="22">
        <v>10904076.960000001</v>
      </c>
      <c r="D19" s="21">
        <v>366842.33999999834</v>
      </c>
      <c r="E19" s="21"/>
      <c r="F19" s="27">
        <f t="shared" si="0"/>
        <v>179752.74659999917</v>
      </c>
      <c r="G19" s="21"/>
      <c r="H19" s="27">
        <f t="shared" si="1"/>
        <v>187089.59339999917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3" x14ac:dyDescent="0.25">
      <c r="A20" s="5">
        <f t="shared" si="2"/>
        <v>45203</v>
      </c>
      <c r="B20" s="5"/>
      <c r="C20" s="22">
        <v>12318670.370000001</v>
      </c>
      <c r="D20" s="21">
        <v>313361.91999999853</v>
      </c>
      <c r="E20" s="21"/>
      <c r="F20" s="27">
        <f t="shared" si="0"/>
        <v>153547.34079999928</v>
      </c>
      <c r="G20" s="21"/>
      <c r="H20" s="27">
        <f t="shared" si="1"/>
        <v>159814.57919999925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3" x14ac:dyDescent="0.25">
      <c r="A21" s="5">
        <f t="shared" si="2"/>
        <v>45234</v>
      </c>
      <c r="B21" s="5"/>
      <c r="C21" s="22">
        <v>11297957.280000003</v>
      </c>
      <c r="D21" s="21">
        <v>-312427.47000000195</v>
      </c>
      <c r="E21" s="21"/>
      <c r="F21" s="27">
        <f t="shared" si="0"/>
        <v>-153089.46030000097</v>
      </c>
      <c r="G21" s="21"/>
      <c r="H21" s="27">
        <f t="shared" si="1"/>
        <v>-159338.00970000098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3" x14ac:dyDescent="0.25">
      <c r="A22" s="5">
        <f t="shared" si="2"/>
        <v>45265</v>
      </c>
      <c r="B22" s="5"/>
      <c r="C22" s="22">
        <v>9187349.9900000002</v>
      </c>
      <c r="D22" s="21">
        <v>-323463.75999999908</v>
      </c>
      <c r="E22" s="21"/>
      <c r="F22" s="27">
        <f t="shared" si="0"/>
        <v>-158497.24239999955</v>
      </c>
      <c r="G22" s="21"/>
      <c r="H22" s="27">
        <f t="shared" si="1"/>
        <v>-164966.51759999953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3" x14ac:dyDescent="0.25">
      <c r="A23" s="5">
        <f t="shared" si="2"/>
        <v>45296</v>
      </c>
      <c r="B23" s="5"/>
      <c r="C23" s="22">
        <v>8751556.3499999996</v>
      </c>
      <c r="D23" s="21">
        <v>358496.79000000079</v>
      </c>
      <c r="E23" s="21"/>
      <c r="F23" s="27">
        <f>D23*0.49</f>
        <v>175663.42710000038</v>
      </c>
      <c r="G23" s="21"/>
      <c r="H23" s="27">
        <f t="shared" si="1"/>
        <v>182833.36290000041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3" x14ac:dyDescent="0.25">
      <c r="A24" s="5">
        <f t="shared" si="2"/>
        <v>45327</v>
      </c>
      <c r="B24" s="5"/>
      <c r="C24" s="22">
        <v>7125418.7699999986</v>
      </c>
      <c r="D24" s="21">
        <v>162799.77000000054</v>
      </c>
      <c r="E24" s="21"/>
      <c r="F24" s="27">
        <f t="shared" ref="F24:F25" si="3">D24*0.49</f>
        <v>79771.887300000264</v>
      </c>
      <c r="G24" s="21"/>
      <c r="H24" s="27">
        <f t="shared" si="1"/>
        <v>83027.882700000278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3" x14ac:dyDescent="0.25">
      <c r="A25" s="5">
        <f t="shared" si="2"/>
        <v>45358</v>
      </c>
      <c r="B25" s="5"/>
      <c r="C25" s="22">
        <v>4228025.7299999995</v>
      </c>
      <c r="D25" s="21">
        <v>285922.74000000051</v>
      </c>
      <c r="E25" s="21"/>
      <c r="F25" s="27">
        <f t="shared" si="3"/>
        <v>140102.14260000025</v>
      </c>
      <c r="G25" s="21"/>
      <c r="H25" s="27">
        <f t="shared" si="1"/>
        <v>145820.59740000026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3" ht="15.75" thickBot="1" x14ac:dyDescent="0.3">
      <c r="A26" s="5" t="s">
        <v>2</v>
      </c>
      <c r="B26" s="5"/>
      <c r="C26" s="26">
        <f>SUM(C14:C25)</f>
        <v>103684958.16999999</v>
      </c>
      <c r="D26" s="26">
        <f>SUM(D14:D25)</f>
        <v>3524802.4799999944</v>
      </c>
      <c r="E26" s="28"/>
      <c r="F26" s="39">
        <f>SUM(F14:F25)</f>
        <v>1727153.2151999972</v>
      </c>
      <c r="G26" s="26">
        <f>SUM(G14:G25)</f>
        <v>0</v>
      </c>
      <c r="H26" s="39">
        <f>SUM(H14:H25)</f>
        <v>1797649.2647999974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3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3" s="33" customFormat="1" x14ac:dyDescent="0.25">
      <c r="A28" s="30"/>
      <c r="B28" s="30"/>
      <c r="C28" s="31"/>
      <c r="D28" s="31"/>
      <c r="E28" s="32"/>
      <c r="F28" s="32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3"/>
    </row>
    <row r="29" spans="1:23" s="33" customFormat="1" x14ac:dyDescent="0.25">
      <c r="A29" s="70"/>
      <c r="B29" s="71"/>
      <c r="C29" s="71"/>
      <c r="D29" s="71"/>
      <c r="E29" s="71"/>
      <c r="F29" s="71"/>
      <c r="G29" s="71"/>
      <c r="H29" s="71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31"/>
    </row>
    <row r="30" spans="1:23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33" customFormat="1" x14ac:dyDescent="0.25">
      <c r="A31" s="54"/>
      <c r="B31" s="54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8"/>
      <c r="W31" s="40"/>
    </row>
    <row r="32" spans="1:23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8"/>
      <c r="W32" s="40"/>
    </row>
    <row r="33" spans="1:23" s="33" customFormat="1" ht="27" customHeight="1" x14ac:dyDescent="0.25">
      <c r="A33" s="72" t="s">
        <v>26</v>
      </c>
      <c r="B33" s="72"/>
      <c r="C33" s="72"/>
      <c r="D33" s="72"/>
      <c r="E33" s="72"/>
      <c r="F33" s="72"/>
      <c r="G33" s="72"/>
      <c r="H33" s="7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34"/>
      <c r="U33" s="34"/>
      <c r="V33" s="34"/>
      <c r="W33" s="40"/>
    </row>
    <row r="34" spans="1:23" s="63" customFormat="1" x14ac:dyDescent="0.25">
      <c r="A34" s="46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61"/>
      <c r="O34" s="61"/>
      <c r="P34" s="61"/>
      <c r="Q34" s="62"/>
      <c r="R34" s="62"/>
      <c r="S34" s="62"/>
      <c r="T34" s="62"/>
      <c r="U34" s="62"/>
      <c r="V34" s="62"/>
    </row>
    <row r="35" spans="1:23" s="63" customFormat="1" ht="27" customHeight="1" x14ac:dyDescent="0.25">
      <c r="A35" s="72" t="s">
        <v>27</v>
      </c>
      <c r="B35" s="72"/>
      <c r="C35" s="72"/>
      <c r="D35" s="72"/>
      <c r="E35" s="72"/>
      <c r="F35" s="72"/>
      <c r="G35" s="72"/>
      <c r="H35" s="72"/>
      <c r="I35" s="64"/>
      <c r="J35" s="61"/>
      <c r="K35" s="61"/>
      <c r="L35" s="61"/>
      <c r="M35" s="61"/>
      <c r="N35" s="61"/>
      <c r="O35" s="61"/>
      <c r="P35" s="61"/>
      <c r="Q35" s="65"/>
      <c r="R35" s="65"/>
      <c r="S35" s="65"/>
      <c r="T35" s="65"/>
      <c r="U35" s="65"/>
      <c r="V35" s="65"/>
    </row>
    <row r="36" spans="1:23" s="33" customFormat="1" ht="27" customHeight="1" x14ac:dyDescent="0.25">
      <c r="A36" s="66"/>
      <c r="B36" s="66"/>
      <c r="C36" s="66"/>
      <c r="D36" s="66"/>
      <c r="E36" s="66"/>
      <c r="F36" s="66"/>
      <c r="G36" s="66"/>
      <c r="H36" s="66"/>
      <c r="I36" s="24"/>
      <c r="J36" s="22"/>
      <c r="K36" s="22"/>
      <c r="L36" s="22"/>
      <c r="M36" s="22"/>
      <c r="N36" s="22"/>
      <c r="O36" s="22"/>
      <c r="P36" s="22"/>
      <c r="Q36" s="43"/>
      <c r="R36" s="43"/>
      <c r="S36" s="43"/>
      <c r="T36" s="44"/>
      <c r="U36" s="44"/>
      <c r="V36" s="44"/>
    </row>
    <row r="37" spans="1:23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4"/>
      <c r="J37" s="22"/>
      <c r="K37" s="22"/>
      <c r="L37" s="22"/>
      <c r="M37" s="22"/>
      <c r="N37" s="22"/>
      <c r="O37" s="22"/>
      <c r="P37" s="22"/>
      <c r="Q37" s="45"/>
      <c r="R37" s="45"/>
      <c r="S37" s="45"/>
      <c r="T37" s="45"/>
      <c r="U37" s="45"/>
      <c r="V37" s="45"/>
    </row>
    <row r="38" spans="1:23" ht="15" customHeight="1" x14ac:dyDescent="0.25">
      <c r="A38" s="46"/>
      <c r="B38" s="5"/>
      <c r="C38" s="22"/>
      <c r="D38" s="22"/>
      <c r="E38" s="22"/>
      <c r="F38" s="22"/>
      <c r="G38" s="22"/>
      <c r="H38" s="22"/>
      <c r="I38" s="2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5"/>
      <c r="U38" s="25"/>
      <c r="V38" s="25"/>
    </row>
    <row r="39" spans="1:23" x14ac:dyDescent="0.25">
      <c r="A39" s="1"/>
      <c r="B39" s="5"/>
      <c r="C39" s="22"/>
      <c r="D39" s="22"/>
      <c r="E39" s="22"/>
      <c r="F39" s="22"/>
      <c r="G39" s="22"/>
      <c r="H39" s="22"/>
      <c r="I39" s="2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5"/>
      <c r="U39" s="25"/>
      <c r="V39" s="25"/>
    </row>
    <row r="40" spans="1:23" x14ac:dyDescent="0.25">
      <c r="A40" s="47"/>
      <c r="B40" s="48"/>
      <c r="C40" s="49"/>
      <c r="D40" s="49"/>
      <c r="E40" s="49"/>
      <c r="F40" s="49"/>
      <c r="G40" s="49"/>
      <c r="H40" s="49"/>
      <c r="I40" s="50"/>
      <c r="J40" s="49"/>
      <c r="K40" s="49"/>
      <c r="L40" s="49"/>
      <c r="M40" s="49"/>
      <c r="N40" s="49"/>
      <c r="Q40" s="22"/>
      <c r="R40" s="22"/>
      <c r="S40" s="22"/>
      <c r="T40" s="25"/>
      <c r="U40" s="25"/>
      <c r="V40" s="25"/>
    </row>
    <row r="41" spans="1:23" x14ac:dyDescent="0.25">
      <c r="A41" s="1"/>
      <c r="Q41" s="22"/>
      <c r="R41" s="22"/>
      <c r="S41" s="22"/>
      <c r="T41" s="25"/>
      <c r="U41" s="25"/>
      <c r="V41" s="25"/>
    </row>
    <row r="42" spans="1:23" x14ac:dyDescent="0.25">
      <c r="Q42" s="22"/>
      <c r="R42" s="22"/>
      <c r="S42" s="22"/>
      <c r="T42" s="25"/>
      <c r="U42" s="25"/>
      <c r="V42" s="25"/>
    </row>
    <row r="43" spans="1:23" x14ac:dyDescent="0.25">
      <c r="Q43" s="22"/>
      <c r="R43" s="22"/>
      <c r="S43" s="22"/>
      <c r="T43" s="25"/>
      <c r="U43" s="25"/>
      <c r="V43" s="25"/>
    </row>
  </sheetData>
  <mergeCells count="10">
    <mergeCell ref="C10:H10"/>
    <mergeCell ref="A29:H29"/>
    <mergeCell ref="A33:H33"/>
    <mergeCell ref="A35:H35"/>
    <mergeCell ref="A1:H1"/>
    <mergeCell ref="A2:H2"/>
    <mergeCell ref="A3:H3"/>
    <mergeCell ref="A4:H4"/>
    <mergeCell ref="A5:H5"/>
    <mergeCell ref="A8:H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FB8F4-EA7D-4D24-A3A7-261C0663ACF4}">
  <dimension ref="A1:X43"/>
  <sheetViews>
    <sheetView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73"/>
      <c r="B1" s="73"/>
      <c r="C1" s="73"/>
      <c r="D1" s="73"/>
      <c r="E1" s="73"/>
      <c r="F1" s="73"/>
      <c r="G1" s="73"/>
      <c r="H1" s="73"/>
      <c r="I1" s="7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74"/>
      <c r="B2" s="74"/>
      <c r="C2" s="74"/>
      <c r="D2" s="74"/>
      <c r="E2" s="74"/>
      <c r="F2" s="74"/>
      <c r="G2" s="74"/>
      <c r="H2" s="74"/>
      <c r="I2" s="74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74"/>
      <c r="B3" s="74"/>
      <c r="C3" s="74"/>
      <c r="D3" s="74"/>
      <c r="E3" s="74"/>
      <c r="F3" s="74"/>
      <c r="G3" s="74"/>
      <c r="H3" s="74"/>
      <c r="I3" s="74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6"/>
      <c r="B5" s="76"/>
      <c r="C5" s="76"/>
      <c r="D5" s="76"/>
      <c r="E5" s="76"/>
      <c r="F5" s="76"/>
      <c r="G5" s="76"/>
      <c r="H5" s="76"/>
      <c r="I5" s="76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70" t="s">
        <v>22</v>
      </c>
      <c r="B8" s="71"/>
      <c r="C8" s="71"/>
      <c r="D8" s="71"/>
      <c r="E8" s="71"/>
      <c r="F8" s="71"/>
      <c r="G8" s="71"/>
      <c r="H8" s="71"/>
      <c r="I8" s="7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9" t="s">
        <v>13</v>
      </c>
      <c r="D10" s="69"/>
      <c r="E10" s="69"/>
      <c r="F10" s="69"/>
      <c r="G10" s="69"/>
      <c r="H10" s="69"/>
      <c r="I10" s="6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44652</v>
      </c>
      <c r="B14" s="5"/>
      <c r="C14" s="22">
        <v>9374426.7599999979</v>
      </c>
      <c r="D14" s="21">
        <v>518705.1399999985</v>
      </c>
      <c r="E14" s="21"/>
      <c r="F14" s="27">
        <f t="shared" ref="F14:F22" si="0">D14*0.49</f>
        <v>254165.51859999925</v>
      </c>
      <c r="G14" s="23"/>
      <c r="H14" s="23"/>
      <c r="I14" s="27">
        <f t="shared" ref="I14:I22" si="1">D14*0.51+G14+H14</f>
        <v>264539.62139999925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44682</v>
      </c>
      <c r="B15" s="5"/>
      <c r="C15" s="22">
        <v>9752036.3000000007</v>
      </c>
      <c r="D15" s="21">
        <v>786588.28999999887</v>
      </c>
      <c r="E15" s="21"/>
      <c r="F15" s="27">
        <f t="shared" si="0"/>
        <v>385428.26209999947</v>
      </c>
      <c r="G15" s="23"/>
      <c r="H15" s="23"/>
      <c r="I15" s="27">
        <f t="shared" si="1"/>
        <v>401160.0278999994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44713</v>
      </c>
      <c r="B16" s="5"/>
      <c r="C16" s="22">
        <v>6861245.9700000025</v>
      </c>
      <c r="D16" s="21">
        <v>292550.74000000022</v>
      </c>
      <c r="E16" s="21"/>
      <c r="F16" s="27">
        <f t="shared" si="0"/>
        <v>143349.86260000011</v>
      </c>
      <c r="G16" s="21"/>
      <c r="H16" s="21"/>
      <c r="I16" s="27">
        <f t="shared" si="1"/>
        <v>149200.87740000011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44743</v>
      </c>
      <c r="B17" s="5"/>
      <c r="C17" s="22">
        <v>6047637.8099999996</v>
      </c>
      <c r="D17" s="21">
        <v>431989.8799999996</v>
      </c>
      <c r="E17" s="21"/>
      <c r="F17" s="27">
        <f t="shared" si="0"/>
        <v>211675.0411999998</v>
      </c>
      <c r="G17" s="21"/>
      <c r="H17" s="21"/>
      <c r="I17" s="27">
        <f t="shared" si="1"/>
        <v>220314.83879999979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44774</v>
      </c>
      <c r="B18" s="5"/>
      <c r="C18" s="22">
        <v>6740676.4200000009</v>
      </c>
      <c r="D18" s="21">
        <v>492014.0200000013</v>
      </c>
      <c r="E18" s="21"/>
      <c r="F18" s="27">
        <f t="shared" si="0"/>
        <v>241086.86980000063</v>
      </c>
      <c r="G18" s="21"/>
      <c r="H18" s="21"/>
      <c r="I18" s="27">
        <f t="shared" si="1"/>
        <v>250927.15020000067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44805</v>
      </c>
      <c r="B19" s="5"/>
      <c r="C19" s="22">
        <v>9410013.4799999986</v>
      </c>
      <c r="D19" s="21">
        <v>685306.03999999922</v>
      </c>
      <c r="E19" s="21"/>
      <c r="F19" s="27">
        <f t="shared" si="0"/>
        <v>335799.95959999959</v>
      </c>
      <c r="G19" s="21"/>
      <c r="H19" s="21"/>
      <c r="I19" s="27">
        <f t="shared" si="1"/>
        <v>349506.08039999963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44835</v>
      </c>
      <c r="B20" s="5"/>
      <c r="C20" s="22">
        <v>8970792.6799999978</v>
      </c>
      <c r="D20" s="21">
        <v>525940.4800000001</v>
      </c>
      <c r="E20" s="21"/>
      <c r="F20" s="27">
        <f t="shared" si="0"/>
        <v>257710.83520000003</v>
      </c>
      <c r="G20" s="21"/>
      <c r="H20" s="21"/>
      <c r="I20" s="27">
        <f t="shared" si="1"/>
        <v>268229.64480000007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44866</v>
      </c>
      <c r="B21" s="5"/>
      <c r="C21" s="22">
        <v>11521456.990000002</v>
      </c>
      <c r="D21" s="21">
        <v>90898.789999998902</v>
      </c>
      <c r="E21" s="21"/>
      <c r="F21" s="27">
        <f t="shared" si="0"/>
        <v>44540.407099999458</v>
      </c>
      <c r="G21" s="21"/>
      <c r="H21" s="21"/>
      <c r="I21" s="27">
        <f t="shared" si="1"/>
        <v>46358.382899999444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44896</v>
      </c>
      <c r="B22" s="5"/>
      <c r="C22" s="22">
        <v>9376830.75</v>
      </c>
      <c r="D22" s="21">
        <v>409418.80999999936</v>
      </c>
      <c r="E22" s="21"/>
      <c r="F22" s="27">
        <f t="shared" si="0"/>
        <v>200615.21689999968</v>
      </c>
      <c r="G22" s="21"/>
      <c r="H22" s="21"/>
      <c r="I22" s="27">
        <f t="shared" si="1"/>
        <v>208803.59309999968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44927</v>
      </c>
      <c r="B23" s="5"/>
      <c r="C23" s="22">
        <v>10457560.569999998</v>
      </c>
      <c r="D23" s="21">
        <v>237385.07999999711</v>
      </c>
      <c r="E23" s="21"/>
      <c r="F23" s="27">
        <f>D23*0.49</f>
        <v>116318.68919999858</v>
      </c>
      <c r="G23" s="21"/>
      <c r="H23" s="21"/>
      <c r="I23" s="27">
        <f>D23*0.51+G23+H23</f>
        <v>121066.39079999852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44958</v>
      </c>
      <c r="B24" s="5"/>
      <c r="C24" s="22">
        <v>10317885.960000001</v>
      </c>
      <c r="D24" s="21">
        <v>470548.57000000076</v>
      </c>
      <c r="E24" s="21"/>
      <c r="F24" s="27">
        <f t="shared" ref="F24:F25" si="2">D24*0.49</f>
        <v>230568.79930000036</v>
      </c>
      <c r="G24" s="21"/>
      <c r="H24" s="21"/>
      <c r="I24" s="27">
        <f t="shared" ref="I24:I25" si="3">D24*0.51+G24+H24</f>
        <v>239979.7707000004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44986</v>
      </c>
      <c r="B25" s="5"/>
      <c r="C25" s="22">
        <v>10403190.890000001</v>
      </c>
      <c r="D25" s="21">
        <v>640340.0699999989</v>
      </c>
      <c r="E25" s="21"/>
      <c r="F25" s="27">
        <f t="shared" si="2"/>
        <v>313766.63429999945</v>
      </c>
      <c r="G25" s="21"/>
      <c r="H25" s="21"/>
      <c r="I25" s="27">
        <f t="shared" si="3"/>
        <v>326573.43569999945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109233754.58</v>
      </c>
      <c r="D26" s="26">
        <f>SUM(D14:D25)</f>
        <v>5581685.9099999927</v>
      </c>
      <c r="E26" s="28"/>
      <c r="F26" s="39">
        <f>SUM(F14:F25)</f>
        <v>2735026.0958999968</v>
      </c>
      <c r="G26" s="39">
        <f>SUM(G14:G25)</f>
        <v>0</v>
      </c>
      <c r="H26" s="26">
        <f>SUM(H14:H25)</f>
        <v>0</v>
      </c>
      <c r="I26" s="39">
        <f>SUM(I14:I25)</f>
        <v>2846659.8140999959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70"/>
      <c r="B29" s="71"/>
      <c r="C29" s="71"/>
      <c r="D29" s="71"/>
      <c r="E29" s="71"/>
      <c r="F29" s="71"/>
      <c r="G29" s="71"/>
      <c r="H29" s="71"/>
      <c r="I29" s="7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72" t="s">
        <v>18</v>
      </c>
      <c r="B33" s="72"/>
      <c r="C33" s="72"/>
      <c r="D33" s="72"/>
      <c r="E33" s="72"/>
      <c r="F33" s="72"/>
      <c r="G33" s="72"/>
      <c r="H33" s="72"/>
      <c r="I33" s="7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63" customFormat="1" x14ac:dyDescent="0.25">
      <c r="A34" s="46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1"/>
      <c r="P34" s="61"/>
      <c r="Q34" s="61"/>
      <c r="R34" s="62"/>
      <c r="S34" s="62"/>
      <c r="T34" s="62"/>
      <c r="U34" s="62"/>
      <c r="V34" s="62"/>
      <c r="W34" s="62"/>
    </row>
    <row r="35" spans="1:24" s="63" customFormat="1" ht="27" customHeight="1" x14ac:dyDescent="0.25">
      <c r="A35" s="72" t="s">
        <v>24</v>
      </c>
      <c r="B35" s="72"/>
      <c r="C35" s="72"/>
      <c r="D35" s="72"/>
      <c r="E35" s="72"/>
      <c r="F35" s="72"/>
      <c r="G35" s="72"/>
      <c r="H35" s="72"/>
      <c r="I35" s="72"/>
      <c r="J35" s="64"/>
      <c r="K35" s="61"/>
      <c r="L35" s="61"/>
      <c r="M35" s="61"/>
      <c r="N35" s="61"/>
      <c r="O35" s="61"/>
      <c r="P35" s="61"/>
      <c r="Q35" s="61"/>
      <c r="R35" s="65"/>
      <c r="S35" s="65"/>
      <c r="T35" s="65"/>
      <c r="U35" s="65"/>
      <c r="V35" s="65"/>
      <c r="W35" s="65"/>
    </row>
    <row r="36" spans="1:24" s="33" customFormat="1" ht="27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C10:I10"/>
    <mergeCell ref="A29:I29"/>
    <mergeCell ref="A33:I33"/>
    <mergeCell ref="A35:I35"/>
    <mergeCell ref="A1:I1"/>
    <mergeCell ref="A2:I2"/>
    <mergeCell ref="A3:I3"/>
    <mergeCell ref="A4:I4"/>
    <mergeCell ref="A5:I5"/>
    <mergeCell ref="A8:I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3E19-67D8-4984-B771-096FA64EE9A7}">
  <dimension ref="A1:X43"/>
  <sheetViews>
    <sheetView zoomScaleNormal="100" workbookViewId="0">
      <selection activeCell="G19" sqref="G19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73"/>
      <c r="B1" s="73"/>
      <c r="C1" s="73"/>
      <c r="D1" s="73"/>
      <c r="E1" s="73"/>
      <c r="F1" s="73"/>
      <c r="G1" s="73"/>
      <c r="H1" s="73"/>
      <c r="I1" s="7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74"/>
      <c r="B2" s="74"/>
      <c r="C2" s="74"/>
      <c r="D2" s="74"/>
      <c r="E2" s="74"/>
      <c r="F2" s="74"/>
      <c r="G2" s="74"/>
      <c r="H2" s="74"/>
      <c r="I2" s="74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74"/>
      <c r="B3" s="74"/>
      <c r="C3" s="74"/>
      <c r="D3" s="74"/>
      <c r="E3" s="74"/>
      <c r="F3" s="74"/>
      <c r="G3" s="74"/>
      <c r="H3" s="74"/>
      <c r="I3" s="74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6"/>
      <c r="B5" s="76"/>
      <c r="C5" s="76"/>
      <c r="D5" s="76"/>
      <c r="E5" s="76"/>
      <c r="F5" s="76"/>
      <c r="G5" s="76"/>
      <c r="H5" s="76"/>
      <c r="I5" s="76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70" t="s">
        <v>17</v>
      </c>
      <c r="B8" s="71"/>
      <c r="C8" s="71"/>
      <c r="D8" s="71"/>
      <c r="E8" s="71"/>
      <c r="F8" s="71"/>
      <c r="G8" s="71"/>
      <c r="H8" s="71"/>
      <c r="I8" s="7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9" t="s">
        <v>13</v>
      </c>
      <c r="D10" s="69"/>
      <c r="E10" s="69"/>
      <c r="F10" s="69"/>
      <c r="G10" s="69"/>
      <c r="H10" s="69"/>
      <c r="I10" s="6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44287</v>
      </c>
      <c r="B14" s="5"/>
      <c r="C14" s="22"/>
      <c r="D14" s="21"/>
      <c r="E14" s="21"/>
      <c r="F14" s="27">
        <f t="shared" ref="F14:F22" si="0">D14*0.49</f>
        <v>0</v>
      </c>
      <c r="G14" s="23"/>
      <c r="H14" s="23"/>
      <c r="I14" s="27">
        <f t="shared" ref="I14:I22" si="1">D14*0.51+G14+H14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44317</v>
      </c>
      <c r="B15" s="5"/>
      <c r="C15" s="22"/>
      <c r="D15" s="21"/>
      <c r="E15" s="21"/>
      <c r="F15" s="27">
        <f t="shared" si="0"/>
        <v>0</v>
      </c>
      <c r="G15" s="23"/>
      <c r="H15" s="23"/>
      <c r="I15" s="27">
        <f t="shared" si="1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44348</v>
      </c>
      <c r="B16" s="5"/>
      <c r="C16" s="22"/>
      <c r="D16" s="21"/>
      <c r="E16" s="21"/>
      <c r="F16" s="27">
        <f t="shared" si="0"/>
        <v>0</v>
      </c>
      <c r="G16" s="21"/>
      <c r="H16" s="21"/>
      <c r="I16" s="27">
        <f t="shared" si="1"/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44378</v>
      </c>
      <c r="B17" s="5"/>
      <c r="C17" s="22"/>
      <c r="D17" s="21"/>
      <c r="E17" s="21"/>
      <c r="F17" s="27">
        <f t="shared" si="0"/>
        <v>0</v>
      </c>
      <c r="G17" s="21"/>
      <c r="H17" s="21"/>
      <c r="I17" s="27">
        <f t="shared" si="1"/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44409</v>
      </c>
      <c r="B18" s="5"/>
      <c r="C18" s="22"/>
      <c r="D18" s="21"/>
      <c r="E18" s="21"/>
      <c r="F18" s="27">
        <f t="shared" si="0"/>
        <v>0</v>
      </c>
      <c r="G18" s="21"/>
      <c r="H18" s="21"/>
      <c r="I18" s="27">
        <f t="shared" si="1"/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44440</v>
      </c>
      <c r="B19" s="5"/>
      <c r="C19" s="22"/>
      <c r="D19" s="21"/>
      <c r="E19" s="21"/>
      <c r="F19" s="27">
        <f t="shared" si="0"/>
        <v>0</v>
      </c>
      <c r="G19" s="21"/>
      <c r="H19" s="21"/>
      <c r="I19" s="27">
        <f t="shared" si="1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44470</v>
      </c>
      <c r="B20" s="5"/>
      <c r="C20" s="22"/>
      <c r="D20" s="21"/>
      <c r="E20" s="21"/>
      <c r="F20" s="27">
        <f t="shared" si="0"/>
        <v>0</v>
      </c>
      <c r="G20" s="21"/>
      <c r="H20" s="21"/>
      <c r="I20" s="27">
        <f t="shared" si="1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44501</v>
      </c>
      <c r="B21" s="5"/>
      <c r="C21" s="22"/>
      <c r="D21" s="21"/>
      <c r="E21" s="21"/>
      <c r="F21" s="27">
        <f t="shared" si="0"/>
        <v>0</v>
      </c>
      <c r="G21" s="21"/>
      <c r="H21" s="21"/>
      <c r="I21" s="27">
        <f t="shared" si="1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44531</v>
      </c>
      <c r="B22" s="5"/>
      <c r="C22" s="22"/>
      <c r="D22" s="21"/>
      <c r="E22" s="21"/>
      <c r="F22" s="27">
        <f t="shared" si="0"/>
        <v>0</v>
      </c>
      <c r="G22" s="21"/>
      <c r="H22" s="21"/>
      <c r="I22" s="27">
        <f t="shared" si="1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44562</v>
      </c>
      <c r="B23" s="5"/>
      <c r="C23" s="22"/>
      <c r="D23" s="21"/>
      <c r="E23" s="21"/>
      <c r="F23" s="27">
        <f>D23*0.49</f>
        <v>0</v>
      </c>
      <c r="G23" s="21"/>
      <c r="H23" s="21"/>
      <c r="I23" s="27">
        <f>D23*0.51+G23+H23</f>
        <v>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44593</v>
      </c>
      <c r="B24" s="5"/>
      <c r="C24" s="22">
        <v>5121523.5299999984</v>
      </c>
      <c r="D24" s="21">
        <v>805758.34999999893</v>
      </c>
      <c r="E24" s="21"/>
      <c r="F24" s="27">
        <f t="shared" ref="F24:F25" si="2">D24*0.49</f>
        <v>394821.59149999946</v>
      </c>
      <c r="G24" s="21">
        <v>0</v>
      </c>
      <c r="H24" s="21">
        <v>0</v>
      </c>
      <c r="I24" s="27">
        <f t="shared" ref="I24:I25" si="3">D24*0.51+G24+H24</f>
        <v>410936.75849999947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44621</v>
      </c>
      <c r="B25" s="5"/>
      <c r="C25" s="22">
        <v>9752358.8599999994</v>
      </c>
      <c r="D25" s="21">
        <v>1187409.4699999965</v>
      </c>
      <c r="E25" s="21"/>
      <c r="F25" s="27">
        <f t="shared" si="2"/>
        <v>581830.64029999822</v>
      </c>
      <c r="G25" s="21">
        <v>0</v>
      </c>
      <c r="H25" s="21">
        <v>0</v>
      </c>
      <c r="I25" s="27">
        <f t="shared" si="3"/>
        <v>605578.82969999826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14873882.389999997</v>
      </c>
      <c r="D26" s="26">
        <f>SUM(D14:D25)</f>
        <v>1993167.8199999954</v>
      </c>
      <c r="E26" s="28"/>
      <c r="F26" s="39">
        <f>SUM(F14:F25)</f>
        <v>976652.23179999762</v>
      </c>
      <c r="G26" s="39">
        <f>SUM(G14:G25)</f>
        <v>0</v>
      </c>
      <c r="H26" s="26">
        <f>SUM(H14:H25)</f>
        <v>0</v>
      </c>
      <c r="I26" s="39">
        <f>SUM(I14:I25)</f>
        <v>1016515.5881999978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70"/>
      <c r="B29" s="71"/>
      <c r="C29" s="71"/>
      <c r="D29" s="71"/>
      <c r="E29" s="71"/>
      <c r="F29" s="71"/>
      <c r="G29" s="71"/>
      <c r="H29" s="71"/>
      <c r="I29" s="7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72" t="s">
        <v>18</v>
      </c>
      <c r="B33" s="72"/>
      <c r="C33" s="72"/>
      <c r="D33" s="72"/>
      <c r="E33" s="72"/>
      <c r="F33" s="72"/>
      <c r="G33" s="72"/>
      <c r="H33" s="72"/>
      <c r="I33" s="7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33" customFormat="1" x14ac:dyDescent="0.25">
      <c r="A34" s="46" t="s">
        <v>19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2"/>
      <c r="P34" s="22"/>
      <c r="Q34" s="22"/>
      <c r="R34" s="42"/>
      <c r="S34" s="42"/>
      <c r="T34" s="42"/>
      <c r="U34" s="34"/>
      <c r="V34" s="34"/>
      <c r="W34" s="34"/>
    </row>
    <row r="35" spans="1:24" s="33" customFormat="1" ht="27" customHeight="1" x14ac:dyDescent="0.25">
      <c r="A35" s="72" t="s">
        <v>21</v>
      </c>
      <c r="B35" s="72"/>
      <c r="C35" s="72"/>
      <c r="D35" s="72"/>
      <c r="E35" s="72"/>
      <c r="F35" s="72"/>
      <c r="G35" s="72"/>
      <c r="H35" s="72"/>
      <c r="I35" s="72"/>
      <c r="J35" s="24"/>
      <c r="K35" s="22"/>
      <c r="L35" s="22"/>
      <c r="M35" s="22"/>
      <c r="N35" s="22"/>
      <c r="O35" s="22"/>
      <c r="P35" s="22"/>
      <c r="Q35" s="22"/>
      <c r="R35" s="43"/>
      <c r="S35" s="43"/>
      <c r="T35" s="43"/>
      <c r="U35" s="44"/>
      <c r="V35" s="44"/>
      <c r="W35" s="44"/>
    </row>
    <row r="36" spans="1:24" s="33" customFormat="1" ht="27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A1:I1"/>
    <mergeCell ref="A2:I2"/>
    <mergeCell ref="A3:I3"/>
    <mergeCell ref="A4:I4"/>
    <mergeCell ref="A5:I5"/>
    <mergeCell ref="A35:I35"/>
    <mergeCell ref="C10:I10"/>
    <mergeCell ref="A8:I8"/>
    <mergeCell ref="A33:I33"/>
    <mergeCell ref="A29:I29"/>
  </mergeCells>
  <printOptions horizontalCentered="1"/>
  <pageMargins left="0" right="0" top="0" bottom="0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FY 24-25</vt:lpstr>
      <vt:lpstr>FY 23-24</vt:lpstr>
      <vt:lpstr>FY 22-23</vt:lpstr>
      <vt:lpstr>FY 21-22</vt:lpstr>
      <vt:lpstr>'FY 21-22'!Print_Area</vt:lpstr>
      <vt:lpstr>'FY 22-23'!Print_Area</vt:lpstr>
      <vt:lpstr>'FY 23-24'!Print_Area</vt:lpstr>
      <vt:lpstr>'FY 24-25'!Print_Area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2024-07-05T15:25:26Z</cp:lastPrinted>
  <dcterms:created xsi:type="dcterms:W3CDTF">2018-12-07T15:26:22Z</dcterms:created>
  <dcterms:modified xsi:type="dcterms:W3CDTF">2024-08-08T18:30:11Z</dcterms:modified>
</cp:coreProperties>
</file>